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20 Projekt\205809 - Grundejerforeningen Guldvangen - Oprensning af grøfter i Guldvangen\C04 Myndighed\C04.1 Ansøgning\"/>
    </mc:Choice>
  </mc:AlternateContent>
  <xr:revisionPtr revIDLastSave="0" documentId="8_{603CD00A-B6E8-42AE-9BA9-7CDC588C18FC}" xr6:coauthVersionLast="47" xr6:coauthVersionMax="47" xr10:uidLastSave="{00000000-0000-0000-0000-000000000000}"/>
  <bookViews>
    <workbookView xWindow="-28920" yWindow="-120" windowWidth="29040" windowHeight="15840" xr2:uid="{0486BFF5-DDE5-406D-8D1B-1F22DE2552BD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B33" i="1"/>
  <c r="C35" i="1"/>
  <c r="B35" i="1"/>
  <c r="E24" i="1"/>
  <c r="F24" i="1" s="1"/>
  <c r="C4" i="1" l="1"/>
  <c r="B4" i="1"/>
  <c r="C3" i="1"/>
  <c r="B3" i="1"/>
  <c r="C2" i="1"/>
  <c r="B2" i="1"/>
  <c r="C8" i="1" l="1"/>
  <c r="C13" i="1"/>
  <c r="C14" i="1"/>
  <c r="C9" i="1"/>
  <c r="B8" i="1"/>
  <c r="B13" i="1"/>
  <c r="B7" i="1"/>
  <c r="B12" i="1"/>
  <c r="C12" i="1"/>
  <c r="C7" i="1"/>
  <c r="B9" i="1"/>
  <c r="B14" i="1"/>
</calcChain>
</file>

<file path=xl/sharedStrings.xml><?xml version="1.0" encoding="utf-8"?>
<sst xmlns="http://schemas.openxmlformats.org/spreadsheetml/2006/main" count="68" uniqueCount="53">
  <si>
    <t>Navn</t>
  </si>
  <si>
    <t>Vandføringsevne (l/s)</t>
  </si>
  <si>
    <t>Bemærkning</t>
  </si>
  <si>
    <t>Ø250</t>
  </si>
  <si>
    <t>Ø150</t>
  </si>
  <si>
    <t>Ø200</t>
  </si>
  <si>
    <t>Ø400</t>
  </si>
  <si>
    <t>Projektforslag</t>
  </si>
  <si>
    <t>Enhed</t>
  </si>
  <si>
    <t>ha</t>
  </si>
  <si>
    <t>l/s/ha</t>
  </si>
  <si>
    <t>l/s</t>
  </si>
  <si>
    <t>Middelafstrøm I området (l/s/ha)</t>
  </si>
  <si>
    <t>Medianminimumafstrømning I området</t>
  </si>
  <si>
    <t>Medianmaximumafstrømning I området (l/s/ha)</t>
  </si>
  <si>
    <t>Dimension og fald indhentet Grundjerforeningens ledningskort - se bilag</t>
  </si>
  <si>
    <t>Nødoverløb fra PDG til GVG</t>
  </si>
  <si>
    <t>Middelvandføring i PDG</t>
  </si>
  <si>
    <t>Medianminimums vandføring i PDG</t>
  </si>
  <si>
    <t>Medianmaximums vandføring i PDG</t>
  </si>
  <si>
    <t>Værdi max</t>
  </si>
  <si>
    <t>Værdi min</t>
  </si>
  <si>
    <t>Middelvandføring i GVG</t>
  </si>
  <si>
    <t>Medianminimums vandføring i GVG</t>
  </si>
  <si>
    <t>Medianmaximums vandføring i GVG</t>
  </si>
  <si>
    <t>Nyt indløb fra GVG til Hovedledning via M07.1</t>
  </si>
  <si>
    <t>Afstrømningstal</t>
  </si>
  <si>
    <t>Pugeldalgrøft (PDG)</t>
  </si>
  <si>
    <t>Opland til PDG</t>
  </si>
  <si>
    <t>Guldvangsgrøften (GVG)</t>
  </si>
  <si>
    <t>Opland til GVG</t>
  </si>
  <si>
    <t>Dette vil kun fungere som nødoverløb og derfor sjældent være fuldt løbende</t>
  </si>
  <si>
    <t>Volumen i GVG</t>
  </si>
  <si>
    <t>Dimension</t>
  </si>
  <si>
    <t>Volumen (m³)</t>
  </si>
  <si>
    <t>Længde (m)</t>
  </si>
  <si>
    <t>Dybde (m)</t>
  </si>
  <si>
    <t>bundbredde - topbredde (m)</t>
  </si>
  <si>
    <t>0,4-1,8</t>
  </si>
  <si>
    <t>Estimering af opfyldningstid (timer)</t>
  </si>
  <si>
    <t>Rør fra GVG til GVSS: rør fra M07.1-M07</t>
  </si>
  <si>
    <t>Rør fra PDG til GVSS: rør fra M00-M01</t>
  </si>
  <si>
    <t>GVSS fra M07</t>
  </si>
  <si>
    <t>Fald (‰)</t>
  </si>
  <si>
    <t>Bundkote i vandløb</t>
  </si>
  <si>
    <t>Topkote eksisterende rør i PDG</t>
  </si>
  <si>
    <t>Bundkote af nyt rør</t>
  </si>
  <si>
    <t>Topkote af nyt rør</t>
  </si>
  <si>
    <t>Terrænkote</t>
  </si>
  <si>
    <t>PDG</t>
  </si>
  <si>
    <t>GVG</t>
  </si>
  <si>
    <t>Afstand til terræn (m)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</si>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</sst>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6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2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BC37-2371-4AB9-9707-C903F5175846}">
  <dimension ref="A1:M43"/>
  <sheetViews>
    <sheetView tabSelected="1" topLeftCell="A10" workbookViewId="0">
      <selection activeCell="A32" sqref="A32:C38"/>
    </sheetView>
  </sheetViews>
  <sheetFormatPr defaultRowHeight="12.75" x14ac:dyDescent="0.2"/>
  <cols>
    <col min="1" max="1" width="50.140625" style="3" bestFit="1" customWidth="1"/>
    <col min="2" max="2" width="16.5703125" style="3" customWidth="1"/>
    <col min="3" max="3" width="14" style="3" bestFit="1" customWidth="1"/>
    <col min="4" max="4" width="18.7109375" style="3" customWidth="1"/>
    <col min="5" max="5" width="62.85546875" style="3" customWidth="1"/>
    <col min="6" max="6" width="29.42578125" style="3" customWidth="1"/>
    <col min="7" max="7" width="11.5703125" style="3" bestFit="1" customWidth="1"/>
    <col min="8" max="8" width="9.140625" style="3"/>
    <col min="9" max="9" width="9.5703125" style="3" bestFit="1" customWidth="1"/>
    <col min="10" max="10" width="15.140625" style="3" customWidth="1"/>
    <col min="11" max="11" width="16.42578125" style="3" customWidth="1"/>
    <col min="12" max="12" width="63.7109375" style="3" customWidth="1"/>
    <col min="13" max="16384" width="9.140625" style="3"/>
  </cols>
  <sheetData>
    <row r="1" spans="1:4" x14ac:dyDescent="0.2">
      <c r="A1" s="9" t="s">
        <v>26</v>
      </c>
      <c r="B1" s="9" t="s">
        <v>21</v>
      </c>
      <c r="C1" s="9" t="s">
        <v>20</v>
      </c>
      <c r="D1" s="9" t="s">
        <v>8</v>
      </c>
    </row>
    <row r="2" spans="1:4" x14ac:dyDescent="0.2">
      <c r="A2" s="15" t="s">
        <v>12</v>
      </c>
      <c r="B2" s="15">
        <f>15.9/100</f>
        <v>0.159</v>
      </c>
      <c r="C2" s="15">
        <f>17.4/100</f>
        <v>0.17399999999999999</v>
      </c>
      <c r="D2" s="15" t="s">
        <v>10</v>
      </c>
    </row>
    <row r="3" spans="1:4" x14ac:dyDescent="0.2">
      <c r="A3" s="15" t="s">
        <v>13</v>
      </c>
      <c r="B3" s="15">
        <f>4/100</f>
        <v>0.04</v>
      </c>
      <c r="C3" s="15">
        <f>6/100</f>
        <v>0.06</v>
      </c>
      <c r="D3" s="15" t="s">
        <v>10</v>
      </c>
    </row>
    <row r="4" spans="1:4" x14ac:dyDescent="0.2">
      <c r="A4" s="15" t="s">
        <v>14</v>
      </c>
      <c r="B4" s="15">
        <f>80/100</f>
        <v>0.8</v>
      </c>
      <c r="C4" s="15">
        <f>90/100</f>
        <v>0.9</v>
      </c>
      <c r="D4" s="15" t="s">
        <v>10</v>
      </c>
    </row>
    <row r="5" spans="1:4" x14ac:dyDescent="0.2">
      <c r="A5" s="9" t="s">
        <v>27</v>
      </c>
      <c r="B5" s="9"/>
      <c r="C5" s="9"/>
      <c r="D5" s="9"/>
    </row>
    <row r="6" spans="1:4" x14ac:dyDescent="0.2">
      <c r="A6" s="14" t="s">
        <v>28</v>
      </c>
      <c r="B6" s="14">
        <v>40</v>
      </c>
      <c r="D6" s="14" t="s">
        <v>9</v>
      </c>
    </row>
    <row r="7" spans="1:4" x14ac:dyDescent="0.2">
      <c r="A7" s="15" t="s">
        <v>18</v>
      </c>
      <c r="B7" s="15">
        <f>B6*B3</f>
        <v>1.6</v>
      </c>
      <c r="C7" s="15">
        <f>B6*C3</f>
        <v>2.4</v>
      </c>
      <c r="D7" s="15" t="s">
        <v>11</v>
      </c>
    </row>
    <row r="8" spans="1:4" x14ac:dyDescent="0.2">
      <c r="A8" s="15" t="s">
        <v>17</v>
      </c>
      <c r="B8" s="15">
        <f>B6*B2</f>
        <v>6.36</v>
      </c>
      <c r="C8" s="15">
        <f>B6*C2</f>
        <v>6.9599999999999991</v>
      </c>
      <c r="D8" s="15" t="s">
        <v>11</v>
      </c>
    </row>
    <row r="9" spans="1:4" x14ac:dyDescent="0.2">
      <c r="A9" s="15" t="s">
        <v>19</v>
      </c>
      <c r="B9" s="15">
        <f>B6*B4</f>
        <v>32</v>
      </c>
      <c r="C9" s="15">
        <f>B6*C4</f>
        <v>36</v>
      </c>
      <c r="D9" s="15" t="s">
        <v>11</v>
      </c>
    </row>
    <row r="10" spans="1:4" x14ac:dyDescent="0.2">
      <c r="A10" s="9" t="s">
        <v>29</v>
      </c>
      <c r="B10" s="9"/>
      <c r="C10" s="9"/>
      <c r="D10" s="9"/>
    </row>
    <row r="11" spans="1:4" x14ac:dyDescent="0.2">
      <c r="A11" s="14" t="s">
        <v>30</v>
      </c>
      <c r="B11" s="14">
        <v>5</v>
      </c>
      <c r="D11" s="14" t="s">
        <v>9</v>
      </c>
    </row>
    <row r="12" spans="1:4" x14ac:dyDescent="0.2">
      <c r="A12" s="15" t="s">
        <v>23</v>
      </c>
      <c r="B12" s="15">
        <f>B11*B3</f>
        <v>0.2</v>
      </c>
      <c r="C12" s="15">
        <f>B11*C3</f>
        <v>0.3</v>
      </c>
      <c r="D12" s="15" t="s">
        <v>11</v>
      </c>
    </row>
    <row r="13" spans="1:4" x14ac:dyDescent="0.2">
      <c r="A13" s="15" t="s">
        <v>22</v>
      </c>
      <c r="B13" s="15">
        <f>B11*B2</f>
        <v>0.79500000000000004</v>
      </c>
      <c r="C13" s="15">
        <f>B11*C2</f>
        <v>0.86999999999999988</v>
      </c>
      <c r="D13" s="15" t="s">
        <v>11</v>
      </c>
    </row>
    <row r="14" spans="1:4" x14ac:dyDescent="0.2">
      <c r="A14" s="15" t="s">
        <v>24</v>
      </c>
      <c r="B14" s="15">
        <f>B11*B4</f>
        <v>4</v>
      </c>
      <c r="C14" s="15">
        <f>B11*C4</f>
        <v>4.5</v>
      </c>
      <c r="D14" s="15" t="s">
        <v>11</v>
      </c>
    </row>
    <row r="18" spans="1:6" s="16" customFormat="1" ht="25.5" x14ac:dyDescent="0.25">
      <c r="A18" s="20" t="s">
        <v>0</v>
      </c>
      <c r="B18" s="2" t="s">
        <v>33</v>
      </c>
      <c r="C18" s="2" t="s">
        <v>43</v>
      </c>
      <c r="D18" s="2" t="s">
        <v>1</v>
      </c>
      <c r="E18" s="2" t="s">
        <v>2</v>
      </c>
    </row>
    <row r="19" spans="1:6" x14ac:dyDescent="0.2">
      <c r="A19" s="4" t="s">
        <v>41</v>
      </c>
      <c r="B19" s="5" t="s">
        <v>4</v>
      </c>
      <c r="C19" s="6">
        <v>10</v>
      </c>
      <c r="D19" s="7">
        <v>17</v>
      </c>
      <c r="E19" s="8" t="s">
        <v>15</v>
      </c>
    </row>
    <row r="20" spans="1:6" x14ac:dyDescent="0.2">
      <c r="A20" s="8" t="s">
        <v>40</v>
      </c>
      <c r="B20" s="5" t="s">
        <v>4</v>
      </c>
      <c r="C20" s="6">
        <v>5</v>
      </c>
      <c r="D20" s="7">
        <v>12</v>
      </c>
      <c r="E20" s="8" t="s">
        <v>15</v>
      </c>
    </row>
    <row r="21" spans="1:6" x14ac:dyDescent="0.2">
      <c r="A21" s="8" t="s">
        <v>42</v>
      </c>
      <c r="B21" s="5" t="s">
        <v>6</v>
      </c>
      <c r="C21" s="6">
        <v>1.5</v>
      </c>
      <c r="D21" s="7">
        <v>100</v>
      </c>
      <c r="E21" s="8" t="s">
        <v>15</v>
      </c>
    </row>
    <row r="22" spans="1:6" x14ac:dyDescent="0.2">
      <c r="A22" s="8"/>
      <c r="B22" s="5"/>
      <c r="C22" s="6"/>
      <c r="D22" s="7"/>
      <c r="E22" s="8"/>
    </row>
    <row r="23" spans="1:6" ht="30.75" customHeight="1" x14ac:dyDescent="0.2">
      <c r="A23" s="2"/>
      <c r="B23" s="2" t="s">
        <v>37</v>
      </c>
      <c r="C23" s="2" t="s">
        <v>36</v>
      </c>
      <c r="D23" s="2" t="s">
        <v>35</v>
      </c>
      <c r="E23" s="2" t="s">
        <v>34</v>
      </c>
      <c r="F23" s="2" t="s">
        <v>39</v>
      </c>
    </row>
    <row r="24" spans="1:6" x14ac:dyDescent="0.2">
      <c r="A24" s="8" t="s">
        <v>32</v>
      </c>
      <c r="B24" s="5" t="s">
        <v>38</v>
      </c>
      <c r="C24" s="6">
        <v>1.5</v>
      </c>
      <c r="D24" s="18">
        <v>596</v>
      </c>
      <c r="E24" s="13">
        <f>(C24/3)*((1.8*D24)+(0.4*D24)+SQRT((1.8*D24)*(0.4*D24)))</f>
        <v>908.46138495230934</v>
      </c>
      <c r="F24" s="17">
        <f>((E24*1000)/11.5)/3600</f>
        <v>21.943511713823895</v>
      </c>
    </row>
    <row r="25" spans="1:6" x14ac:dyDescent="0.2">
      <c r="A25" s="8"/>
      <c r="B25" s="5"/>
      <c r="C25" s="6"/>
      <c r="D25" s="7"/>
      <c r="E25" s="8"/>
    </row>
    <row r="28" spans="1:6" ht="25.5" x14ac:dyDescent="0.2">
      <c r="A28" s="1" t="s">
        <v>7</v>
      </c>
      <c r="B28" s="2" t="s">
        <v>33</v>
      </c>
      <c r="C28" s="2" t="s">
        <v>43</v>
      </c>
      <c r="D28" s="2" t="s">
        <v>1</v>
      </c>
      <c r="E28" s="2" t="s">
        <v>2</v>
      </c>
    </row>
    <row r="29" spans="1:6" ht="15.75" customHeight="1" x14ac:dyDescent="0.2">
      <c r="A29" s="4" t="s">
        <v>16</v>
      </c>
      <c r="B29" s="5" t="s">
        <v>5</v>
      </c>
      <c r="C29" s="19">
        <v>10</v>
      </c>
      <c r="D29" s="7">
        <v>40</v>
      </c>
      <c r="E29" s="4" t="s">
        <v>31</v>
      </c>
    </row>
    <row r="30" spans="1:6" s="15" customFormat="1" x14ac:dyDescent="0.2">
      <c r="A30" s="8" t="s">
        <v>25</v>
      </c>
      <c r="B30" s="5" t="s">
        <v>3</v>
      </c>
      <c r="C30" s="6">
        <v>5</v>
      </c>
      <c r="D30" s="7">
        <v>50</v>
      </c>
      <c r="E30" s="8"/>
    </row>
    <row r="31" spans="1:6" ht="15" x14ac:dyDescent="0.25">
      <c r="E31"/>
    </row>
    <row r="32" spans="1:6" x14ac:dyDescent="0.2">
      <c r="A32" s="1"/>
      <c r="B32" s="2" t="s">
        <v>49</v>
      </c>
      <c r="C32" s="2" t="s">
        <v>50</v>
      </c>
    </row>
    <row r="33" spans="1:13" ht="15" x14ac:dyDescent="0.25">
      <c r="A33" s="1" t="s">
        <v>51</v>
      </c>
      <c r="B33" s="18">
        <f>B34-B35</f>
        <v>0.89999999999999947</v>
      </c>
      <c r="C33" s="18">
        <f>C34-C35</f>
        <v>0.8199999999999994</v>
      </c>
      <c r="E33"/>
      <c r="F33" s="11"/>
      <c r="G33" s="11"/>
      <c r="H33" s="11"/>
      <c r="I33" s="10"/>
      <c r="J33" s="10"/>
      <c r="K33" s="10"/>
      <c r="L33" s="12"/>
      <c r="M33" s="12"/>
    </row>
    <row r="34" spans="1:13" x14ac:dyDescent="0.2">
      <c r="A34" s="1" t="s">
        <v>48</v>
      </c>
      <c r="B34" s="18">
        <v>7.25</v>
      </c>
      <c r="C34" s="21">
        <v>7</v>
      </c>
    </row>
    <row r="35" spans="1:13" x14ac:dyDescent="0.2">
      <c r="A35" s="1" t="s">
        <v>47</v>
      </c>
      <c r="B35" s="18">
        <f>B36+0.2</f>
        <v>6.3500000000000005</v>
      </c>
      <c r="C35" s="18">
        <f>C36+0.2</f>
        <v>6.1800000000000006</v>
      </c>
    </row>
    <row r="36" spans="1:13" x14ac:dyDescent="0.2">
      <c r="A36" s="1" t="s">
        <v>46</v>
      </c>
      <c r="B36" s="18">
        <v>6.15</v>
      </c>
      <c r="C36" s="18">
        <v>5.98</v>
      </c>
      <c r="F36" s="11"/>
      <c r="G36" s="11"/>
      <c r="H36" s="11"/>
      <c r="I36" s="10"/>
      <c r="J36" s="10"/>
      <c r="K36" s="10"/>
      <c r="L36" s="12"/>
      <c r="M36" s="12"/>
    </row>
    <row r="37" spans="1:13" x14ac:dyDescent="0.2">
      <c r="A37" s="1" t="s">
        <v>45</v>
      </c>
      <c r="B37" s="18">
        <v>5.83</v>
      </c>
      <c r="C37" s="18" t="s">
        <v>52</v>
      </c>
      <c r="F37" s="11"/>
      <c r="G37" s="11"/>
      <c r="H37" s="11"/>
      <c r="I37" s="10"/>
      <c r="J37" s="10"/>
      <c r="K37" s="10"/>
      <c r="L37" s="12"/>
      <c r="M37" s="12"/>
    </row>
    <row r="38" spans="1:13" x14ac:dyDescent="0.2">
      <c r="A38" s="1" t="s">
        <v>44</v>
      </c>
      <c r="B38" s="18">
        <v>5.68</v>
      </c>
      <c r="C38" s="18">
        <v>5.93</v>
      </c>
      <c r="F38" s="11"/>
      <c r="G38" s="11"/>
      <c r="H38" s="11"/>
      <c r="I38" s="10"/>
      <c r="J38" s="10"/>
      <c r="K38" s="10"/>
      <c r="L38" s="12"/>
      <c r="M38" s="12"/>
    </row>
    <row r="41" spans="1:13" x14ac:dyDescent="0.2">
      <c r="F41" s="11"/>
      <c r="G41" s="11"/>
      <c r="H41" s="11"/>
      <c r="I41" s="10"/>
      <c r="J41" s="10"/>
      <c r="K41" s="10"/>
      <c r="L41" s="12"/>
      <c r="M41" s="12"/>
    </row>
    <row r="42" spans="1:13" x14ac:dyDescent="0.2">
      <c r="F42" s="11"/>
      <c r="G42" s="11"/>
      <c r="H42" s="11"/>
      <c r="I42" s="10"/>
      <c r="J42" s="10"/>
      <c r="K42" s="10"/>
      <c r="L42" s="12"/>
      <c r="M42" s="12"/>
    </row>
    <row r="43" spans="1:13" x14ac:dyDescent="0.2">
      <c r="F43" s="11"/>
      <c r="G43" s="11"/>
      <c r="H43" s="11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A1F6-ABE7-416B-9E87-AC7A3D5412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Lund Løjtnant</dc:creator>
  <cp:lastModifiedBy>Christina Lund Løjtnant</cp:lastModifiedBy>
  <dcterms:created xsi:type="dcterms:W3CDTF">2020-05-28T09:56:22Z</dcterms:created>
  <dcterms:modified xsi:type="dcterms:W3CDTF">2021-08-16T09:47:48Z</dcterms:modified>
</cp:coreProperties>
</file>