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0ABF75EF-0EEA-4549-9B15-C8325F3788F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tegnelse" sheetId="1" r:id="rId1"/>
    <sheet name="skatteberegningsar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H15" i="1" l="1"/>
  <c r="H31" i="1"/>
  <c r="H16" i="1"/>
  <c r="A23" i="1"/>
  <c r="H23" i="1" s="1"/>
  <c r="A22" i="1"/>
  <c r="H22" i="1" s="1"/>
  <c r="I19" i="1"/>
  <c r="I35" i="1" s="1"/>
  <c r="H14" i="1" l="1"/>
  <c r="H7" i="1" l="1"/>
  <c r="C8" i="2" l="1"/>
  <c r="C4" i="2"/>
  <c r="C5" i="2" s="1"/>
  <c r="C9" i="2" l="1"/>
  <c r="C13" i="2" s="1"/>
  <c r="C15" i="2" s="1"/>
  <c r="H34" i="1" s="1"/>
  <c r="H35" i="1" s="1"/>
  <c r="H37" i="1" s="1"/>
</calcChain>
</file>

<file path=xl/sharedStrings.xml><?xml version="1.0" encoding="utf-8"?>
<sst xmlns="http://schemas.openxmlformats.org/spreadsheetml/2006/main" count="56" uniqueCount="54">
  <si>
    <t>Matr.nr.</t>
  </si>
  <si>
    <t>Areal:</t>
  </si>
  <si>
    <t>m²</t>
  </si>
  <si>
    <t>Ejer:</t>
  </si>
  <si>
    <t>Ejendommens beliggenhed:</t>
  </si>
  <si>
    <t>Arealafståelse</t>
  </si>
  <si>
    <t>Samlet ejendomsareal</t>
  </si>
  <si>
    <t>á kr.</t>
  </si>
  <si>
    <t>Varig</t>
  </si>
  <si>
    <t>Midlertidig</t>
  </si>
  <si>
    <t>Dato:</t>
  </si>
  <si>
    <t>Ejer godkender projektet 
og den tilbudte erstatning:</t>
  </si>
  <si>
    <t>Delsum</t>
  </si>
  <si>
    <t>ERSTATNING</t>
  </si>
  <si>
    <t>Erstatning i alt</t>
  </si>
  <si>
    <t>Ejendomsværdi</t>
  </si>
  <si>
    <t>Grundværdi</t>
  </si>
  <si>
    <t>Grundværdi pr. m²</t>
  </si>
  <si>
    <t>Hegn, beplantning og afgrøder</t>
  </si>
  <si>
    <t>Skattekompensation</t>
  </si>
  <si>
    <t xml:space="preserve">Bemærkning: </t>
  </si>
  <si>
    <t>dag</t>
  </si>
  <si>
    <t>måned</t>
  </si>
  <si>
    <t>Beregningsdato</t>
  </si>
  <si>
    <t>Vurderinger fra ejendomsvurderingen</t>
  </si>
  <si>
    <t>Vurderet areal (m²)</t>
  </si>
  <si>
    <t>M² pris</t>
  </si>
  <si>
    <t>Grundskyldspromille</t>
  </si>
  <si>
    <t>Landbrug =7,2 og øvrige grunde=31,56</t>
  </si>
  <si>
    <t>Eksproprieret areal</t>
  </si>
  <si>
    <t>Korrigeret vurderet areal</t>
  </si>
  <si>
    <t>INDSÆT I FORTEGNELSE</t>
  </si>
  <si>
    <t>Arealet overtages pr.:</t>
  </si>
  <si>
    <t>Midlertidig afståelse</t>
  </si>
  <si>
    <t>Strukturskade</t>
  </si>
  <si>
    <t>m² let strukturskade</t>
  </si>
  <si>
    <t>m² tung strukturskade</t>
  </si>
  <si>
    <t>EU tilskud</t>
  </si>
  <si>
    <t>4ey</t>
  </si>
  <si>
    <t>Rottarp By, Outrup</t>
  </si>
  <si>
    <t>NISSEN KONSENSUS ApS</t>
  </si>
  <si>
    <t>Lundtangvej 171</t>
  </si>
  <si>
    <t>6855 Outrup</t>
  </si>
  <si>
    <t>Lundtangvej 171, 6855 Outrup</t>
  </si>
  <si>
    <t>m²  til endnu ikke udskilt off. sti, matr.nr. 4ey</t>
  </si>
  <si>
    <t>m²  til endnu ikke udskilt off. vej, matr.nr. 4ey</t>
  </si>
  <si>
    <t>m² afståes til vejudvidelse, matr.nr. 4ey</t>
  </si>
  <si>
    <t>For ændring af markplaner</t>
  </si>
  <si>
    <t>m² arbejdsareal på matr.nr. 4ey</t>
  </si>
  <si>
    <t>Landbrugsejendom</t>
  </si>
  <si>
    <t>Oversigtsareal</t>
  </si>
  <si>
    <t>m²  oversig fra cykelsti tinglyses på matr.nr. 4ey</t>
  </si>
  <si>
    <t>For meget betalt ejendomsskat i 2025</t>
  </si>
  <si>
    <t>Antal dage 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</si>
</sst>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.##0.0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3" fontId="4" fillId="0" borderId="0" xfId="0" applyNumberFormat="1" applyFont="1"/>
    <xf numFmtId="3" fontId="1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/>
    <xf numFmtId="1" fontId="0" fillId="0" borderId="0" xfId="0" applyNumberFormat="1"/>
    <xf numFmtId="0" fontId="6" fillId="0" borderId="7" xfId="0" applyFont="1" applyBorder="1"/>
    <xf numFmtId="3" fontId="0" fillId="0" borderId="0" xfId="0" applyNumberFormat="1"/>
    <xf numFmtId="0" fontId="5" fillId="0" borderId="0" xfId="0" applyFont="1"/>
    <xf numFmtId="4" fontId="0" fillId="0" borderId="0" xfId="0" applyNumberFormat="1"/>
    <xf numFmtId="0" fontId="7" fillId="0" borderId="0" xfId="0" applyFont="1"/>
    <xf numFmtId="3" fontId="1" fillId="0" borderId="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/>
    <xf numFmtId="3" fontId="1" fillId="2" borderId="0" xfId="0" applyNumberFormat="1" applyFont="1" applyFill="1"/>
    <xf numFmtId="4" fontId="1" fillId="2" borderId="0" xfId="0" applyNumberFormat="1" applyFont="1" applyFill="1"/>
    <xf numFmtId="0" fontId="1" fillId="0" borderId="0" xfId="0" applyFont="1" applyAlignment="1">
      <alignment horizontal="center"/>
    </xf>
    <xf numFmtId="3" fontId="1" fillId="0" borderId="4" xfId="0" applyNumberFormat="1" applyFont="1" applyBorder="1"/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3" fontId="1" fillId="2" borderId="3" xfId="0" applyNumberFormat="1" applyFont="1" applyFill="1" applyBorder="1"/>
    <xf numFmtId="3" fontId="1" fillId="0" borderId="3" xfId="0" applyNumberFormat="1" applyFont="1" applyBorder="1"/>
    <xf numFmtId="3" fontId="1" fillId="0" borderId="4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left"/>
    </xf>
  </cellXfs>
  <cellStyles count="2">
    <cellStyle name="Komma 2" xfId="1" xr:uid="{8754521F-A195-4F54-B371-B4FEC07885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A35" sqref="A35"/>
    </sheetView>
  </sheetViews>
  <sheetFormatPr defaultColWidth="9.140625" defaultRowHeight="14.25" x14ac:dyDescent="0.2"/>
  <cols>
    <col min="1" max="1" width="8.42578125" style="2" customWidth="1"/>
    <col min="2" max="5" width="9.140625" style="2"/>
    <col min="6" max="6" width="9.140625" style="2" customWidth="1"/>
    <col min="7" max="7" width="12.42578125" style="2" customWidth="1"/>
    <col min="8" max="8" width="13.85546875" style="2" customWidth="1"/>
    <col min="9" max="9" width="10.7109375" style="2" customWidth="1"/>
    <col min="10" max="10" width="14.85546875" style="2" bestFit="1" customWidth="1"/>
    <col min="11" max="16384" width="9.140625" style="2"/>
  </cols>
  <sheetData>
    <row r="1" spans="1:10" ht="15" x14ac:dyDescent="0.25">
      <c r="A1" s="1" t="s">
        <v>0</v>
      </c>
      <c r="B1" s="1" t="s">
        <v>38</v>
      </c>
      <c r="C1" s="43" t="s">
        <v>39</v>
      </c>
      <c r="D1" s="43"/>
      <c r="E1" s="45"/>
      <c r="F1" s="1" t="s">
        <v>1</v>
      </c>
      <c r="H1" s="23">
        <v>117719</v>
      </c>
      <c r="I1" s="2" t="s">
        <v>2</v>
      </c>
    </row>
    <row r="2" spans="1:10" x14ac:dyDescent="0.2">
      <c r="A2" s="1"/>
      <c r="C2" s="20"/>
      <c r="D2" s="20"/>
      <c r="F2" s="1"/>
      <c r="H2" s="23"/>
    </row>
    <row r="3" spans="1:10" x14ac:dyDescent="0.2">
      <c r="A3" s="22" t="s">
        <v>49</v>
      </c>
      <c r="F3" s="1"/>
      <c r="H3" s="23"/>
    </row>
    <row r="4" spans="1:10" x14ac:dyDescent="0.2">
      <c r="E4" s="1"/>
      <c r="F4" s="43" t="s">
        <v>6</v>
      </c>
      <c r="G4" s="43"/>
      <c r="H4" s="23">
        <v>375315</v>
      </c>
      <c r="I4" s="2" t="s">
        <v>2</v>
      </c>
    </row>
    <row r="5" spans="1:10" x14ac:dyDescent="0.2">
      <c r="A5" s="1" t="s">
        <v>3</v>
      </c>
      <c r="B5" s="39" t="s">
        <v>40</v>
      </c>
      <c r="C5" s="39"/>
      <c r="D5" s="39"/>
      <c r="E5" s="39"/>
      <c r="F5" s="43" t="s">
        <v>15</v>
      </c>
      <c r="G5" s="43"/>
      <c r="H5" s="23">
        <v>11000000</v>
      </c>
      <c r="J5" s="3"/>
    </row>
    <row r="6" spans="1:10" x14ac:dyDescent="0.2">
      <c r="B6" s="39" t="s">
        <v>41</v>
      </c>
      <c r="C6" s="39"/>
      <c r="D6" s="39"/>
      <c r="E6" s="39"/>
      <c r="F6" s="43" t="s">
        <v>16</v>
      </c>
      <c r="G6" s="43"/>
      <c r="H6" s="23">
        <v>2114100</v>
      </c>
    </row>
    <row r="7" spans="1:10" x14ac:dyDescent="0.2">
      <c r="B7" s="39" t="s">
        <v>42</v>
      </c>
      <c r="C7" s="39"/>
      <c r="D7" s="39"/>
      <c r="E7" s="39"/>
      <c r="F7" s="43" t="s">
        <v>17</v>
      </c>
      <c r="G7" s="43"/>
      <c r="H7" s="24">
        <f>H6/H4</f>
        <v>5.6328683905519368</v>
      </c>
    </row>
    <row r="9" spans="1:10" x14ac:dyDescent="0.2">
      <c r="A9" s="43" t="s">
        <v>4</v>
      </c>
      <c r="B9" s="43"/>
      <c r="C9" s="43"/>
    </row>
    <row r="10" spans="1:10" x14ac:dyDescent="0.2">
      <c r="A10" s="39" t="s">
        <v>43</v>
      </c>
      <c r="B10" s="39"/>
      <c r="C10" s="39"/>
      <c r="D10" s="39"/>
    </row>
    <row r="11" spans="1:10" ht="15" x14ac:dyDescent="0.25">
      <c r="G11" s="44" t="s">
        <v>13</v>
      </c>
      <c r="H11" s="44"/>
      <c r="I11" s="44"/>
    </row>
    <row r="12" spans="1:10" x14ac:dyDescent="0.2">
      <c r="G12" s="6" t="s">
        <v>7</v>
      </c>
      <c r="H12" s="6" t="s">
        <v>8</v>
      </c>
      <c r="I12" s="6" t="s">
        <v>9</v>
      </c>
    </row>
    <row r="13" spans="1:10" ht="15" x14ac:dyDescent="0.25">
      <c r="A13" s="42" t="s">
        <v>5</v>
      </c>
      <c r="B13" s="42"/>
      <c r="G13" s="7"/>
      <c r="H13" s="5"/>
      <c r="I13" s="5"/>
    </row>
    <row r="14" spans="1:10" ht="15" customHeight="1" x14ac:dyDescent="0.2">
      <c r="A14" s="23">
        <v>2262</v>
      </c>
      <c r="B14" s="2" t="s">
        <v>46</v>
      </c>
      <c r="G14" s="32">
        <v>16</v>
      </c>
      <c r="H14" s="26">
        <f>G14*A14</f>
        <v>36192</v>
      </c>
      <c r="I14" s="26"/>
    </row>
    <row r="15" spans="1:10" ht="15" x14ac:dyDescent="0.25">
      <c r="A15" s="9">
        <v>1211</v>
      </c>
      <c r="B15" s="2" t="s">
        <v>44</v>
      </c>
      <c r="C15"/>
      <c r="D15"/>
      <c r="E15"/>
      <c r="F15"/>
      <c r="G15" s="32">
        <v>16</v>
      </c>
      <c r="H15" s="26">
        <f>A15*G15</f>
        <v>19376</v>
      </c>
      <c r="I15" s="26"/>
    </row>
    <row r="16" spans="1:10" ht="15" x14ac:dyDescent="0.25">
      <c r="A16" s="9">
        <v>3229</v>
      </c>
      <c r="B16" s="2" t="s">
        <v>45</v>
      </c>
      <c r="C16"/>
      <c r="D16"/>
      <c r="E16"/>
      <c r="F16"/>
      <c r="G16" s="32">
        <v>0</v>
      </c>
      <c r="H16" s="26">
        <f>A16*G16</f>
        <v>0</v>
      </c>
      <c r="I16" s="26"/>
    </row>
    <row r="17" spans="1:9" ht="15" x14ac:dyDescent="0.25">
      <c r="A17" s="9"/>
      <c r="C17"/>
      <c r="D17"/>
      <c r="E17"/>
      <c r="F17"/>
      <c r="G17" s="27"/>
      <c r="H17" s="26"/>
      <c r="I17" s="26"/>
    </row>
    <row r="18" spans="1:9" ht="15" x14ac:dyDescent="0.25">
      <c r="A18" s="8" t="s">
        <v>33</v>
      </c>
      <c r="G18" s="18"/>
      <c r="H18" s="26"/>
      <c r="I18" s="26"/>
    </row>
    <row r="19" spans="1:9" ht="15" x14ac:dyDescent="0.25">
      <c r="A19" s="23">
        <v>4307</v>
      </c>
      <c r="B19" s="34" t="s">
        <v>48</v>
      </c>
      <c r="C19" s="35"/>
      <c r="D19" s="35"/>
      <c r="E19" s="35"/>
      <c r="F19" s="36"/>
      <c r="G19" s="28">
        <v>0.65</v>
      </c>
      <c r="H19" s="26"/>
      <c r="I19" s="26">
        <f>A19*G19</f>
        <v>2799.55</v>
      </c>
    </row>
    <row r="20" spans="1:9" x14ac:dyDescent="0.2">
      <c r="A20" s="9"/>
      <c r="G20" s="28"/>
      <c r="H20" s="26"/>
      <c r="I20" s="26"/>
    </row>
    <row r="21" spans="1:9" ht="15" x14ac:dyDescent="0.25">
      <c r="A21" s="8" t="s">
        <v>34</v>
      </c>
      <c r="G21" s="18"/>
      <c r="H21" s="26"/>
      <c r="I21" s="26"/>
    </row>
    <row r="22" spans="1:9" x14ac:dyDescent="0.2">
      <c r="A22" s="9">
        <f>A19/2</f>
        <v>2153.5</v>
      </c>
      <c r="B22" s="2" t="s">
        <v>35</v>
      </c>
      <c r="G22" s="28">
        <v>0.5</v>
      </c>
      <c r="H22" s="26">
        <f>A22*G22</f>
        <v>1076.75</v>
      </c>
      <c r="I22" s="26"/>
    </row>
    <row r="23" spans="1:9" x14ac:dyDescent="0.2">
      <c r="A23" s="9">
        <f>A19/2</f>
        <v>2153.5</v>
      </c>
      <c r="B23" s="2" t="s">
        <v>36</v>
      </c>
      <c r="G23" s="28">
        <v>4.28</v>
      </c>
      <c r="H23" s="26">
        <f>A23*G23</f>
        <v>9216.9800000000014</v>
      </c>
      <c r="I23" s="26"/>
    </row>
    <row r="24" spans="1:9" x14ac:dyDescent="0.2">
      <c r="A24" s="9"/>
      <c r="G24" s="28"/>
      <c r="H24" s="26"/>
      <c r="I24" s="26"/>
    </row>
    <row r="25" spans="1:9" ht="15" x14ac:dyDescent="0.25">
      <c r="A25" s="8" t="s">
        <v>37</v>
      </c>
      <c r="G25" s="28"/>
      <c r="H25" s="26"/>
      <c r="I25" s="26"/>
    </row>
    <row r="26" spans="1:9" ht="15" x14ac:dyDescent="0.25">
      <c r="A26" s="9" t="s">
        <v>47</v>
      </c>
      <c r="B26"/>
      <c r="C26"/>
      <c r="D26"/>
      <c r="E26"/>
      <c r="F26"/>
      <c r="G26" s="18">
        <v>2500</v>
      </c>
      <c r="H26" s="26">
        <v>2500</v>
      </c>
      <c r="I26" s="26"/>
    </row>
    <row r="27" spans="1:9" ht="15" x14ac:dyDescent="0.25">
      <c r="A27" s="9"/>
      <c r="C27"/>
      <c r="D27"/>
      <c r="E27"/>
      <c r="F27"/>
      <c r="G27" s="27"/>
      <c r="H27" s="26"/>
      <c r="I27" s="26"/>
    </row>
    <row r="28" spans="1:9" ht="15" x14ac:dyDescent="0.25">
      <c r="A28" s="8" t="s">
        <v>18</v>
      </c>
      <c r="G28" s="18"/>
      <c r="H28" s="26"/>
      <c r="I28" s="26"/>
    </row>
    <row r="29" spans="1:9" ht="15" x14ac:dyDescent="0.25">
      <c r="A29" s="19"/>
      <c r="B29" s="34"/>
      <c r="C29" s="35"/>
      <c r="D29" s="35"/>
      <c r="E29" s="35"/>
      <c r="F29" s="36"/>
      <c r="G29" s="27"/>
      <c r="H29" s="26"/>
      <c r="I29" s="26"/>
    </row>
    <row r="30" spans="1:9" ht="15" x14ac:dyDescent="0.25">
      <c r="A30" s="8" t="s">
        <v>50</v>
      </c>
      <c r="G30" s="18"/>
      <c r="H30" s="26"/>
      <c r="I30" s="26"/>
    </row>
    <row r="31" spans="1:9" ht="15" x14ac:dyDescent="0.25">
      <c r="A31" s="19">
        <v>315</v>
      </c>
      <c r="B31" s="2" t="s">
        <v>51</v>
      </c>
      <c r="C31"/>
      <c r="D31"/>
      <c r="E31"/>
      <c r="F31"/>
      <c r="G31" s="27">
        <v>4.5</v>
      </c>
      <c r="H31" s="26">
        <f>G31*A31</f>
        <v>1417.5</v>
      </c>
      <c r="I31" s="26"/>
    </row>
    <row r="32" spans="1:9" x14ac:dyDescent="0.2">
      <c r="A32" s="9"/>
      <c r="G32" s="28"/>
      <c r="H32" s="26"/>
      <c r="I32" s="26"/>
    </row>
    <row r="33" spans="1:9" ht="15" x14ac:dyDescent="0.25">
      <c r="A33" s="8" t="s">
        <v>19</v>
      </c>
      <c r="G33" s="18"/>
      <c r="H33" s="26"/>
      <c r="I33" s="26"/>
    </row>
    <row r="34" spans="1:9" x14ac:dyDescent="0.2">
      <c r="A34" s="9" t="s">
        <v>52</v>
      </c>
      <c r="G34" s="29"/>
      <c r="H34" s="30">
        <f>skatteberegningsark!C15</f>
        <v>141</v>
      </c>
      <c r="I34" s="31"/>
    </row>
    <row r="35" spans="1:9" x14ac:dyDescent="0.2">
      <c r="F35" s="2" t="s">
        <v>12</v>
      </c>
      <c r="G35" s="9"/>
      <c r="H35" s="9">
        <f>SUM(H14:H34)</f>
        <v>69920.23</v>
      </c>
      <c r="I35" s="9">
        <f>SUM(I14:I34)</f>
        <v>2799.55</v>
      </c>
    </row>
    <row r="36" spans="1:9" x14ac:dyDescent="0.2">
      <c r="G36" s="9"/>
      <c r="H36" s="9"/>
      <c r="I36" s="9"/>
    </row>
    <row r="37" spans="1:9" ht="15.75" thickBot="1" x14ac:dyDescent="0.3">
      <c r="E37" s="4" t="s">
        <v>14</v>
      </c>
      <c r="G37" s="9"/>
      <c r="H37" s="33">
        <f>H35+I35</f>
        <v>72719.78</v>
      </c>
      <c r="I37" s="33"/>
    </row>
    <row r="38" spans="1:9" ht="15" thickTop="1" x14ac:dyDescent="0.2"/>
    <row r="39" spans="1:9" x14ac:dyDescent="0.2">
      <c r="A39" s="2" t="s">
        <v>20</v>
      </c>
      <c r="C39" s="40"/>
      <c r="D39" s="41"/>
      <c r="E39" s="41"/>
      <c r="F39" s="41"/>
      <c r="G39" s="41"/>
      <c r="H39" s="41"/>
      <c r="I39" s="41"/>
    </row>
    <row r="40" spans="1:9" x14ac:dyDescent="0.2">
      <c r="C40" s="41"/>
      <c r="D40" s="41"/>
      <c r="E40" s="41"/>
      <c r="F40" s="41"/>
      <c r="G40" s="41"/>
      <c r="H40" s="41"/>
      <c r="I40" s="41"/>
    </row>
    <row r="41" spans="1:9" x14ac:dyDescent="0.2">
      <c r="C41" s="41"/>
      <c r="D41" s="41"/>
      <c r="E41" s="41"/>
      <c r="F41" s="41"/>
      <c r="G41" s="41"/>
      <c r="H41" s="41"/>
      <c r="I41" s="41"/>
    </row>
    <row r="42" spans="1:9" x14ac:dyDescent="0.2">
      <c r="C42" s="41"/>
      <c r="D42" s="41"/>
      <c r="E42" s="41"/>
      <c r="F42" s="41"/>
      <c r="G42" s="41"/>
      <c r="H42" s="41"/>
      <c r="I42" s="41"/>
    </row>
    <row r="43" spans="1:9" x14ac:dyDescent="0.2">
      <c r="C43" s="41"/>
      <c r="D43" s="41"/>
      <c r="E43" s="41"/>
      <c r="F43" s="41"/>
      <c r="G43" s="41"/>
      <c r="H43" s="41"/>
      <c r="I43" s="41"/>
    </row>
    <row r="44" spans="1:9" x14ac:dyDescent="0.2">
      <c r="C44" s="41"/>
      <c r="D44" s="41"/>
      <c r="E44" s="41"/>
      <c r="F44" s="41"/>
      <c r="G44" s="41"/>
      <c r="H44" s="41"/>
      <c r="I44" s="41"/>
    </row>
    <row r="45" spans="1:9" x14ac:dyDescent="0.2">
      <c r="C45" s="41"/>
      <c r="D45" s="41"/>
      <c r="E45" s="41"/>
      <c r="F45" s="41"/>
      <c r="G45" s="41"/>
      <c r="H45" s="41"/>
      <c r="I45" s="41"/>
    </row>
    <row r="46" spans="1:9" x14ac:dyDescent="0.2">
      <c r="C46" s="41"/>
      <c r="D46" s="41"/>
      <c r="E46" s="41"/>
      <c r="F46" s="41"/>
      <c r="G46" s="41"/>
      <c r="H46" s="41"/>
      <c r="I46" s="41"/>
    </row>
    <row r="48" spans="1:9" ht="15" x14ac:dyDescent="0.25">
      <c r="A48" s="46" t="s">
        <v>32</v>
      </c>
      <c r="B48" s="46"/>
      <c r="C48" s="46"/>
      <c r="D48" s="46"/>
      <c r="E48" s="38"/>
      <c r="F48" s="38"/>
    </row>
    <row r="49" spans="1:9" ht="15" x14ac:dyDescent="0.25">
      <c r="A49" s="21"/>
      <c r="B49" s="21"/>
      <c r="C49" s="21"/>
      <c r="D49" s="21"/>
      <c r="E49" s="25"/>
      <c r="F49" s="25"/>
    </row>
    <row r="50" spans="1:9" ht="18.75" customHeight="1" x14ac:dyDescent="0.2">
      <c r="A50" s="2" t="s">
        <v>10</v>
      </c>
      <c r="B50" s="38"/>
      <c r="C50" s="38"/>
    </row>
    <row r="52" spans="1:9" ht="31.5" customHeight="1" x14ac:dyDescent="0.2">
      <c r="A52" s="37" t="s">
        <v>11</v>
      </c>
      <c r="B52" s="37"/>
      <c r="C52" s="37"/>
      <c r="D52" s="38"/>
      <c r="E52" s="38"/>
      <c r="F52" s="38"/>
      <c r="G52" s="38"/>
      <c r="H52" s="38"/>
      <c r="I52" s="38"/>
    </row>
    <row r="54" spans="1:9" ht="33.75" customHeight="1" x14ac:dyDescent="0.2"/>
  </sheetData>
  <mergeCells count="21">
    <mergeCell ref="C1:E1"/>
    <mergeCell ref="A10:D10"/>
    <mergeCell ref="A48:D48"/>
    <mergeCell ref="E48:F48"/>
    <mergeCell ref="F4:G4"/>
    <mergeCell ref="B29:F29"/>
    <mergeCell ref="H37:I37"/>
    <mergeCell ref="B19:F19"/>
    <mergeCell ref="A52:C52"/>
    <mergeCell ref="D52:I52"/>
    <mergeCell ref="B5:E5"/>
    <mergeCell ref="B6:E6"/>
    <mergeCell ref="B7:E7"/>
    <mergeCell ref="C39:I46"/>
    <mergeCell ref="A13:B13"/>
    <mergeCell ref="F5:G5"/>
    <mergeCell ref="F6:G6"/>
    <mergeCell ref="F7:G7"/>
    <mergeCell ref="G11:I11"/>
    <mergeCell ref="A9:C9"/>
    <mergeCell ref="B50:C50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5"/>
  <sheetViews>
    <sheetView workbookViewId="0">
      <selection activeCell="C13" sqref="C13"/>
    </sheetView>
  </sheetViews>
  <sheetFormatPr defaultRowHeight="15" x14ac:dyDescent="0.25"/>
  <cols>
    <col min="2" max="2" width="13.28515625" customWidth="1"/>
    <col min="3" max="3" width="17.28515625" bestFit="1" customWidth="1"/>
    <col min="5" max="5" width="16.7109375" bestFit="1" customWidth="1"/>
    <col min="6" max="6" width="8.7109375" customWidth="1"/>
  </cols>
  <sheetData>
    <row r="1" spans="1:7" x14ac:dyDescent="0.25">
      <c r="C1" s="10" t="s">
        <v>21</v>
      </c>
      <c r="D1" s="10" t="s">
        <v>22</v>
      </c>
    </row>
    <row r="2" spans="1:7" x14ac:dyDescent="0.25">
      <c r="A2" s="11" t="s">
        <v>23</v>
      </c>
      <c r="C2" s="12">
        <v>1</v>
      </c>
      <c r="D2" s="12">
        <v>1</v>
      </c>
    </row>
    <row r="4" spans="1:7" x14ac:dyDescent="0.25">
      <c r="A4" s="11" t="s">
        <v>53</v>
      </c>
      <c r="C4">
        <f>((12-D2)*30)+(30-C2+1)</f>
        <v>360</v>
      </c>
    </row>
    <row r="5" spans="1:7" ht="15.75" thickBot="1" x14ac:dyDescent="0.3">
      <c r="C5" s="13">
        <f>SUM(C4:C4)</f>
        <v>360</v>
      </c>
    </row>
    <row r="6" spans="1:7" ht="15.75" thickTop="1" x14ac:dyDescent="0.25"/>
    <row r="7" spans="1:7" x14ac:dyDescent="0.25">
      <c r="A7" s="11" t="s">
        <v>24</v>
      </c>
    </row>
    <row r="8" spans="1:7" x14ac:dyDescent="0.25">
      <c r="A8" t="s">
        <v>25</v>
      </c>
      <c r="C8" s="14">
        <f>fortegnelse!H4</f>
        <v>375315</v>
      </c>
      <c r="G8" s="15"/>
    </row>
    <row r="9" spans="1:7" x14ac:dyDescent="0.25">
      <c r="A9" t="s">
        <v>26</v>
      </c>
      <c r="C9" s="16">
        <f>fortegnelse!H7</f>
        <v>5.6328683905519368</v>
      </c>
      <c r="G9" s="15"/>
    </row>
    <row r="11" spans="1:7" x14ac:dyDescent="0.25">
      <c r="A11" t="s">
        <v>27</v>
      </c>
      <c r="C11">
        <v>7.2</v>
      </c>
      <c r="D11" s="15" t="s">
        <v>28</v>
      </c>
      <c r="G11" s="15"/>
    </row>
    <row r="12" spans="1:7" x14ac:dyDescent="0.25">
      <c r="A12" t="s">
        <v>29</v>
      </c>
      <c r="C12" s="14">
        <f>SUM(fortegnelse!A14:A15)</f>
        <v>3473</v>
      </c>
      <c r="G12" s="15"/>
    </row>
    <row r="13" spans="1:7" x14ac:dyDescent="0.25">
      <c r="A13" t="s">
        <v>30</v>
      </c>
      <c r="C13">
        <f>C8-(ROUND(C10/C9*10000,0))</f>
        <v>375315</v>
      </c>
    </row>
    <row r="15" spans="1:7" x14ac:dyDescent="0.25">
      <c r="A15" s="11" t="s">
        <v>19</v>
      </c>
      <c r="B15" s="11"/>
      <c r="C15" s="11">
        <f>ROUND(((ROUND(C13*C9,0))*C11*C12*C5)/(1000*C13*360),0)</f>
        <v>141</v>
      </c>
      <c r="G15" s="1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fortegnelse</vt:lpstr>
      <vt:lpstr>skatteberegningsark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2025-05-28T13:11:26Z</dcterms:modified>
</cp:coreProperties>
</file>